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Simple Armor Equation" sheetId="1" r:id="rId1"/>
    <sheet name="Sheet2" sheetId="2" r:id="rId2"/>
  </sheets>
  <calcPr calcId="125725"/>
</workbook>
</file>

<file path=xl/calcChain.xml><?xml version="1.0" encoding="utf-8"?>
<calcChain xmlns="http://schemas.openxmlformats.org/spreadsheetml/2006/main">
  <c r="J5" i="2"/>
  <c r="J13"/>
  <c r="J21"/>
  <c r="J29"/>
  <c r="J37"/>
  <c r="J45"/>
  <c r="J53"/>
  <c r="J54"/>
  <c r="J55"/>
  <c r="J61"/>
  <c r="J62"/>
  <c r="J63"/>
  <c r="J69"/>
  <c r="J70"/>
  <c r="J71"/>
  <c r="J77"/>
  <c r="J78"/>
  <c r="J79"/>
  <c r="J85"/>
  <c r="J86"/>
  <c r="J87"/>
  <c r="J93"/>
  <c r="J94"/>
  <c r="I50"/>
  <c r="J50" s="1"/>
  <c r="I51"/>
  <c r="J51" s="1"/>
  <c r="I52"/>
  <c r="J52" s="1"/>
  <c r="I53"/>
  <c r="I54"/>
  <c r="I55"/>
  <c r="I56"/>
  <c r="J56" s="1"/>
  <c r="I57"/>
  <c r="J57" s="1"/>
  <c r="I58"/>
  <c r="J58" s="1"/>
  <c r="I59"/>
  <c r="J59" s="1"/>
  <c r="I60"/>
  <c r="J60" s="1"/>
  <c r="I61"/>
  <c r="I62"/>
  <c r="I63"/>
  <c r="I64"/>
  <c r="J64" s="1"/>
  <c r="I65"/>
  <c r="J65" s="1"/>
  <c r="I66"/>
  <c r="J66" s="1"/>
  <c r="I67"/>
  <c r="J67" s="1"/>
  <c r="I68"/>
  <c r="J68" s="1"/>
  <c r="I69"/>
  <c r="I70"/>
  <c r="I71"/>
  <c r="I72"/>
  <c r="J72" s="1"/>
  <c r="I73"/>
  <c r="J73" s="1"/>
  <c r="I74"/>
  <c r="J74" s="1"/>
  <c r="I75"/>
  <c r="J75" s="1"/>
  <c r="I76"/>
  <c r="J76" s="1"/>
  <c r="I77"/>
  <c r="I78"/>
  <c r="I79"/>
  <c r="I80"/>
  <c r="J80" s="1"/>
  <c r="I81"/>
  <c r="J81" s="1"/>
  <c r="I82"/>
  <c r="J82" s="1"/>
  <c r="I83"/>
  <c r="J83" s="1"/>
  <c r="I84"/>
  <c r="J84" s="1"/>
  <c r="I85"/>
  <c r="I86"/>
  <c r="I87"/>
  <c r="I88"/>
  <c r="J88" s="1"/>
  <c r="I89"/>
  <c r="J89" s="1"/>
  <c r="I90"/>
  <c r="J90" s="1"/>
  <c r="I91"/>
  <c r="J91" s="1"/>
  <c r="I92"/>
  <c r="J92" s="1"/>
  <c r="I93"/>
  <c r="I94"/>
  <c r="I5"/>
  <c r="I6"/>
  <c r="J6" s="1"/>
  <c r="I7"/>
  <c r="J7" s="1"/>
  <c r="I8"/>
  <c r="J8" s="1"/>
  <c r="I9"/>
  <c r="J9" s="1"/>
  <c r="I10"/>
  <c r="J10" s="1"/>
  <c r="I11"/>
  <c r="J11" s="1"/>
  <c r="I12"/>
  <c r="J12" s="1"/>
  <c r="I13"/>
  <c r="I14"/>
  <c r="J14" s="1"/>
  <c r="I15"/>
  <c r="J15" s="1"/>
  <c r="I16"/>
  <c r="J16" s="1"/>
  <c r="I17"/>
  <c r="J17" s="1"/>
  <c r="I18"/>
  <c r="J18" s="1"/>
  <c r="I19"/>
  <c r="J19" s="1"/>
  <c r="I20"/>
  <c r="J20" s="1"/>
  <c r="I21"/>
  <c r="I22"/>
  <c r="J22" s="1"/>
  <c r="I23"/>
  <c r="J23" s="1"/>
  <c r="I24"/>
  <c r="J24" s="1"/>
  <c r="I25"/>
  <c r="J25" s="1"/>
  <c r="I26"/>
  <c r="J26" s="1"/>
  <c r="I27"/>
  <c r="J27" s="1"/>
  <c r="I28"/>
  <c r="J28" s="1"/>
  <c r="I29"/>
  <c r="I30"/>
  <c r="J30" s="1"/>
  <c r="I31"/>
  <c r="J31" s="1"/>
  <c r="I32"/>
  <c r="J32" s="1"/>
  <c r="I33"/>
  <c r="J33" s="1"/>
  <c r="I34"/>
  <c r="J34" s="1"/>
  <c r="I35"/>
  <c r="J35" s="1"/>
  <c r="I36"/>
  <c r="J36" s="1"/>
  <c r="I37"/>
  <c r="I38"/>
  <c r="J38" s="1"/>
  <c r="I39"/>
  <c r="J39" s="1"/>
  <c r="I40"/>
  <c r="J40" s="1"/>
  <c r="I41"/>
  <c r="J41" s="1"/>
  <c r="I42"/>
  <c r="J42" s="1"/>
  <c r="I43"/>
  <c r="J43" s="1"/>
  <c r="I44"/>
  <c r="J44" s="1"/>
  <c r="I45"/>
  <c r="I46"/>
  <c r="J46" s="1"/>
  <c r="I47"/>
  <c r="J47" s="1"/>
  <c r="I48"/>
  <c r="J48" s="1"/>
  <c r="I49"/>
  <c r="J49" s="1"/>
  <c r="I4"/>
  <c r="J4" s="1"/>
  <c r="F7" i="1"/>
  <c r="F6"/>
  <c r="F5"/>
  <c r="C10"/>
  <c r="F8" s="1"/>
  <c r="F10" l="1"/>
  <c r="F11" s="1"/>
  <c r="F12" l="1"/>
  <c r="F18"/>
</calcChain>
</file>

<file path=xl/sharedStrings.xml><?xml version="1.0" encoding="utf-8"?>
<sst xmlns="http://schemas.openxmlformats.org/spreadsheetml/2006/main" count="31" uniqueCount="28">
  <si>
    <t>Velocity (m/s)</t>
  </si>
  <si>
    <t>Penetrator Diameter (cm)</t>
  </si>
  <si>
    <t>Penetrator Length (cm)</t>
  </si>
  <si>
    <t>Penetrator Mass (g)</t>
  </si>
  <si>
    <t>Angle (rad)</t>
  </si>
  <si>
    <t>Angle (deg)</t>
  </si>
  <si>
    <t>Armor Constant</t>
  </si>
  <si>
    <t>T * (1/cos@)^0.75 = (M/D^3) * (D/L)^0.3 *(v^2/U^2)</t>
  </si>
  <si>
    <t>(M/D^3)</t>
  </si>
  <si>
    <t>(D/L)^0.3</t>
  </si>
  <si>
    <t>(v^2/U^2)</t>
  </si>
  <si>
    <t>(1/cos@)^0.75</t>
  </si>
  <si>
    <t>Thickness (cm)</t>
  </si>
  <si>
    <t>Thickness (m)</t>
  </si>
  <si>
    <t>Thickness (inches)</t>
  </si>
  <si>
    <t>Penetrator</t>
  </si>
  <si>
    <t>diameter(cm)</t>
  </si>
  <si>
    <t>length(cm)</t>
  </si>
  <si>
    <t>mass(g)</t>
  </si>
  <si>
    <t>Impact Vel (m/s)</t>
  </si>
  <si>
    <t>T (cm)</t>
  </si>
  <si>
    <t>T(inches)</t>
  </si>
  <si>
    <t>Low Fidelity Ramp Mass Model</t>
  </si>
  <si>
    <t>door height (m)</t>
  </si>
  <si>
    <t>door width (m)</t>
  </si>
  <si>
    <t>Mass (kg)</t>
  </si>
  <si>
    <t>Material Density (kg/cu.m)</t>
  </si>
  <si>
    <t>Armor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</si>
</sst>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3E3E3E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indent="2"/>
    </xf>
    <xf numFmtId="0" fontId="0" fillId="0" borderId="0" xfId="0" applyAlignment="1">
      <alignment horizontal="center"/>
    </xf>
    <xf numFmtId="0" fontId="1" fillId="2" borderId="0" xfId="0" applyFon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5152830464330169"/>
          <c:y val="2.8252405949256338E-2"/>
          <c:w val="0.82858383584969342"/>
          <c:h val="0.79822506561679785"/>
        </c:manualLayout>
      </c:layout>
      <c:lineChart>
        <c:grouping val="standard"/>
        <c:ser>
          <c:idx val="1"/>
          <c:order val="0"/>
          <c:marker>
            <c:symbol val="none"/>
          </c:marker>
          <c:val>
            <c:numRef>
              <c:f>Sheet2!$I$4:$I$94</c:f>
              <c:numCache>
                <c:formatCode>General</c:formatCode>
                <c:ptCount val="91"/>
                <c:pt idx="0">
                  <c:v>16.012782949784778</c:v>
                </c:pt>
                <c:pt idx="1">
                  <c:v>16.010953796657439</c:v>
                </c:pt>
                <c:pt idx="2">
                  <c:v>16.005466476519466</c:v>
                </c:pt>
                <c:pt idx="3">
                  <c:v>15.996321406773802</c:v>
                </c:pt>
                <c:pt idx="4">
                  <c:v>15.983519281993694</c:v>
                </c:pt>
                <c:pt idx="5">
                  <c:v>15.967061072270935</c:v>
                </c:pt>
                <c:pt idx="6">
                  <c:v>15.946948020895102</c:v>
                </c:pt>
                <c:pt idx="7">
                  <c:v>15.923181641355244</c:v>
                </c:pt>
                <c:pt idx="8">
                  <c:v>15.895763713653091</c:v>
                </c:pt>
                <c:pt idx="9">
                  <c:v>15.864696279914144</c:v>
                </c:pt>
                <c:pt idx="10">
                  <c:v>15.829981639280364</c:v>
                </c:pt>
                <c:pt idx="11">
                  <c:v>15.791622342065342</c:v>
                </c:pt>
                <c:pt idx="12">
                  <c:v>15.749621183149689</c:v>
                </c:pt>
                <c:pt idx="13">
                  <c:v>15.703981194591483</c:v>
                </c:pt>
                <c:pt idx="14">
                  <c:v>15.654705637422943</c:v>
                </c:pt>
                <c:pt idx="15">
                  <c:v>15.601797992601094</c:v>
                </c:pt>
                <c:pt idx="16">
                  <c:v>15.54526195107621</c:v>
                </c:pt>
                <c:pt idx="17">
                  <c:v>15.485101402937662</c:v>
                </c:pt>
                <c:pt idx="18">
                  <c:v>15.421320425592294</c:v>
                </c:pt>
                <c:pt idx="19">
                  <c:v>15.353923270925444</c:v>
                </c:pt>
                <c:pt idx="20">
                  <c:v>15.282914351389444</c:v>
                </c:pt>
                <c:pt idx="21">
                  <c:v>15.208298224958538</c:v>
                </c:pt>
                <c:pt idx="22">
                  <c:v>15.130079578882675</c:v>
                </c:pt>
                <c:pt idx="23">
                  <c:v>15.048263212165622</c:v>
                </c:pt>
                <c:pt idx="24">
                  <c:v>14.962854016684981</c:v>
                </c:pt>
                <c:pt idx="25">
                  <c:v>14.87385695686315</c:v>
                </c:pt>
                <c:pt idx="26">
                  <c:v>14.781277047788581</c:v>
                </c:pt>
                <c:pt idx="27">
                  <c:v>14.685119331676269</c:v>
                </c:pt>
                <c:pt idx="28">
                  <c:v>14.585388852544478</c:v>
                </c:pt>
                <c:pt idx="29">
                  <c:v>14.482090628971605</c:v>
                </c:pt>
                <c:pt idx="30">
                  <c:v>14.375229624782399</c:v>
                </c:pt>
                <c:pt idx="31">
                  <c:v>14.264810717496321</c:v>
                </c:pt>
                <c:pt idx="32">
                  <c:v>14.150838664352321</c:v>
                </c:pt>
                <c:pt idx="33">
                  <c:v>14.03331806570363</c:v>
                </c:pt>
                <c:pt idx="34">
                  <c:v>13.91225332555268</c:v>
                </c:pt>
                <c:pt idx="35">
                  <c:v>13.787648608969977</c:v>
                </c:pt>
                <c:pt idx="36">
                  <c:v>13.659507796110683</c:v>
                </c:pt>
                <c:pt idx="37">
                  <c:v>13.527834432508932</c:v>
                </c:pt>
                <c:pt idx="38">
                  <c:v>13.392631675291165</c:v>
                </c:pt>
                <c:pt idx="39">
                  <c:v>13.253902234905816</c:v>
                </c:pt>
                <c:pt idx="40">
                  <c:v>13.111648311916543</c:v>
                </c:pt>
                <c:pt idx="41">
                  <c:v>12.965871528348426</c:v>
                </c:pt>
                <c:pt idx="42">
                  <c:v>12.816572853010552</c:v>
                </c:pt>
                <c:pt idx="43">
                  <c:v>12.663752520142094</c:v>
                </c:pt>
                <c:pt idx="44">
                  <c:v>12.507409940641068</c:v>
                </c:pt>
                <c:pt idx="45">
                  <c:v>12.347543605032893</c:v>
                </c:pt>
                <c:pt idx="46">
                  <c:v>12.184150977217362</c:v>
                </c:pt>
                <c:pt idx="47">
                  <c:v>12.017228377894526</c:v>
                </c:pt>
                <c:pt idx="48">
                  <c:v>11.846770856408297</c:v>
                </c:pt>
                <c:pt idx="49">
                  <c:v>11.672772049556906</c:v>
                </c:pt>
                <c:pt idx="50">
                  <c:v>11.495224025695935</c:v>
                </c:pt>
                <c:pt idx="51">
                  <c:v>11.314117112195271</c:v>
                </c:pt>
                <c:pt idx="52">
                  <c:v>11.12943970399783</c:v>
                </c:pt>
                <c:pt idx="53">
                  <c:v>10.941178050653773</c:v>
                </c:pt>
                <c:pt idx="54">
                  <c:v>10.749316018756335</c:v>
                </c:pt>
                <c:pt idx="55">
                  <c:v>10.553834826166925</c:v>
                </c:pt>
                <c:pt idx="56">
                  <c:v>10.354712743766232</c:v>
                </c:pt>
                <c:pt idx="57">
                  <c:v>10.151924759677687</c:v>
                </c:pt>
                <c:pt idx="58">
                  <c:v>9.9454421999441252</c:v>
                </c:pt>
                <c:pt idx="59">
                  <c:v>9.7352322984528321</c:v>
                </c:pt>
                <c:pt idx="60">
                  <c:v>9.52125770743916</c:v>
                </c:pt>
                <c:pt idx="61">
                  <c:v>9.3034759380773373</c:v>
                </c:pt>
                <c:pt idx="62">
                  <c:v>9.0818387183867255</c:v>
                </c:pt>
                <c:pt idx="63">
                  <c:v>8.8562912528064963</c:v>
                </c:pt>
                <c:pt idx="64">
                  <c:v>8.6267713641384756</c:v>
                </c:pt>
                <c:pt idx="65">
                  <c:v>8.393208493877788</c:v>
                </c:pt>
                <c:pt idx="66">
                  <c:v>8.155522530902692</c:v>
                </c:pt>
                <c:pt idx="67">
                  <c:v>7.913622430604204</c:v>
                </c:pt>
                <c:pt idx="68">
                  <c:v>7.6674045761364154</c:v>
                </c:pt>
                <c:pt idx="69">
                  <c:v>7.4167508196105629</c:v>
                </c:pt>
                <c:pt idx="70">
                  <c:v>7.161526122368584</c:v>
                </c:pt>
                <c:pt idx="71">
                  <c:v>6.9015756879434846</c:v>
                </c:pt>
                <c:pt idx="72">
                  <c:v>6.6367214459427242</c:v>
                </c:pt>
                <c:pt idx="73">
                  <c:v>6.3667576953160507</c:v>
                </c:pt>
                <c:pt idx="74">
                  <c:v>6.0914456442178517</c:v>
                </c:pt>
                <c:pt idx="75">
                  <c:v>5.8105064797314361</c:v>
                </c:pt>
                <c:pt idx="76">
                  <c:v>5.5236124458609508</c:v>
                </c:pt>
                <c:pt idx="77">
                  <c:v>5.2303751719600529</c:v>
                </c:pt>
                <c:pt idx="78">
                  <c:v>4.9303301236621868</c:v>
                </c:pt>
                <c:pt idx="79">
                  <c:v>4.6229154506898666</c:v>
                </c:pt>
                <c:pt idx="80">
                  <c:v>4.307442506467023</c:v>
                </c:pt>
                <c:pt idx="81">
                  <c:v>3.9830535740739008</c:v>
                </c:pt>
                <c:pt idx="82">
                  <c:v>3.6486591543657916</c:v>
                </c:pt>
                <c:pt idx="83">
                  <c:v>3.3028410249664324</c:v>
                </c:pt>
                <c:pt idx="84">
                  <c:v>2.9436945319335863</c:v>
                </c:pt>
                <c:pt idx="85">
                  <c:v>2.5685547251568903</c:v>
                </c:pt>
                <c:pt idx="86">
                  <c:v>2.1734777856125844</c:v>
                </c:pt>
                <c:pt idx="87">
                  <c:v>1.7521324770737994</c:v>
                </c:pt>
                <c:pt idx="88">
                  <c:v>1.2929483903871721</c:v>
                </c:pt>
                <c:pt idx="89">
                  <c:v>0.76887954232089295</c:v>
                </c:pt>
                <c:pt idx="90">
                  <c:v>1.1087556799394761E-11</c:v>
                </c:pt>
              </c:numCache>
            </c:numRef>
          </c:val>
        </c:ser>
        <c:marker val="1"/>
        <c:axId val="102229120"/>
        <c:axId val="102230656"/>
      </c:lineChart>
      <c:catAx>
        <c:axId val="102229120"/>
        <c:scaling>
          <c:orientation val="minMax"/>
        </c:scaling>
        <c:axPos val="b"/>
        <c:tickLblPos val="nextTo"/>
        <c:crossAx val="102230656"/>
        <c:crosses val="autoZero"/>
        <c:auto val="1"/>
        <c:lblAlgn val="ctr"/>
        <c:lblOffset val="100"/>
      </c:catAx>
      <c:valAx>
        <c:axId val="102230656"/>
        <c:scaling>
          <c:orientation val="minMax"/>
        </c:scaling>
        <c:axPos val="l"/>
        <c:majorGridlines/>
        <c:numFmt formatCode="General" sourceLinked="1"/>
        <c:tickLblPos val="nextTo"/>
        <c:crossAx val="102229120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314325</xdr:colOff>
      <xdr:row>3</xdr:row>
      <xdr:rowOff>28575</xdr:rowOff>
    </xdr:from>
    <xdr:to>
      <xdr:col>18</xdr:col>
      <xdr:colOff>400050</xdr:colOff>
      <xdr:row>17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18"/>
  <sheetViews>
    <sheetView tabSelected="1" workbookViewId="0">
      <selection activeCell="B20" sqref="B20"/>
    </sheetView>
  </sheetViews>
  <sheetFormatPr defaultRowHeight="15"/>
  <cols>
    <col min="2" max="2" width="24.140625" bestFit="1" customWidth="1"/>
    <col min="4" max="4" width="3.42578125" customWidth="1"/>
    <col min="5" max="5" width="18" customWidth="1"/>
    <col min="6" max="6" width="13.85546875" customWidth="1"/>
  </cols>
  <sheetData>
    <row r="2" spans="1:6" s="5" customFormat="1">
      <c r="A2" s="4" t="s">
        <v>27</v>
      </c>
    </row>
    <row r="3" spans="1:6">
      <c r="B3" s="1" t="s">
        <v>1</v>
      </c>
      <c r="C3" s="1">
        <v>3</v>
      </c>
      <c r="E3" s="2" t="s">
        <v>7</v>
      </c>
    </row>
    <row r="4" spans="1:6">
      <c r="B4" s="1" t="s">
        <v>2</v>
      </c>
      <c r="C4" s="1">
        <v>8</v>
      </c>
    </row>
    <row r="5" spans="1:6">
      <c r="B5" s="1" t="s">
        <v>3</v>
      </c>
      <c r="C5" s="1">
        <v>400</v>
      </c>
      <c r="E5" t="s">
        <v>8</v>
      </c>
      <c r="F5">
        <f>C5/POWER(C3,3)</f>
        <v>14.814814814814815</v>
      </c>
    </row>
    <row r="6" spans="1:6">
      <c r="E6" t="s">
        <v>9</v>
      </c>
      <c r="F6">
        <f>POWER(C3/C4,0.3)</f>
        <v>0.745091107671223</v>
      </c>
    </row>
    <row r="7" spans="1:6">
      <c r="B7" s="1" t="s">
        <v>0</v>
      </c>
      <c r="C7" s="1">
        <v>1100</v>
      </c>
      <c r="E7" t="s">
        <v>10</v>
      </c>
      <c r="F7">
        <f>POWER(C7,2)/POWER(C12,2)</f>
        <v>0.22873345935727787</v>
      </c>
    </row>
    <row r="8" spans="1:6">
      <c r="E8" t="s">
        <v>11</v>
      </c>
      <c r="F8">
        <f>POWER(1/COS(C10),0.75)</f>
        <v>1</v>
      </c>
    </row>
    <row r="9" spans="1:6">
      <c r="B9" s="1" t="s">
        <v>5</v>
      </c>
      <c r="C9" s="1">
        <v>0</v>
      </c>
    </row>
    <row r="10" spans="1:6">
      <c r="B10" t="s">
        <v>4</v>
      </c>
      <c r="C10">
        <f>RADIANS(C9)</f>
        <v>0</v>
      </c>
      <c r="E10" t="s">
        <v>12</v>
      </c>
      <c r="F10">
        <f>(F5*F6*F7)/F8</f>
        <v>2.5248483939849606</v>
      </c>
    </row>
    <row r="11" spans="1:6">
      <c r="E11" t="s">
        <v>13</v>
      </c>
      <c r="F11">
        <f>F10 * 0.01</f>
        <v>2.5248483939849607E-2</v>
      </c>
    </row>
    <row r="12" spans="1:6">
      <c r="B12" s="1" t="s">
        <v>6</v>
      </c>
      <c r="C12" s="1">
        <v>2300</v>
      </c>
      <c r="E12" t="s">
        <v>14</v>
      </c>
      <c r="F12">
        <f>F11*39.3700787</f>
        <v>0.99403479976756504</v>
      </c>
    </row>
    <row r="15" spans="1:6" s="5" customFormat="1">
      <c r="A15" s="4" t="s">
        <v>22</v>
      </c>
    </row>
    <row r="16" spans="1:6">
      <c r="B16" t="s">
        <v>23</v>
      </c>
      <c r="C16">
        <v>1.9</v>
      </c>
    </row>
    <row r="17" spans="2:6">
      <c r="B17" t="s">
        <v>24</v>
      </c>
      <c r="C17">
        <v>2.2000000000000002</v>
      </c>
    </row>
    <row r="18" spans="2:6">
      <c r="B18" t="s">
        <v>26</v>
      </c>
      <c r="C18">
        <v>8000</v>
      </c>
      <c r="E18" t="s">
        <v>25</v>
      </c>
      <c r="F18">
        <f>C16*C17*F11*C18</f>
        <v>844.3093029485708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94"/>
  <sheetViews>
    <sheetView workbookViewId="0">
      <selection activeCell="B3" sqref="B3"/>
    </sheetView>
  </sheetViews>
  <sheetFormatPr defaultRowHeight="15"/>
  <cols>
    <col min="2" max="2" width="10.5703125" bestFit="1" customWidth="1"/>
    <col min="3" max="3" width="10.7109375" bestFit="1" customWidth="1"/>
    <col min="4" max="4" width="13.28515625" bestFit="1" customWidth="1"/>
    <col min="5" max="5" width="15.85546875" bestFit="1" customWidth="1"/>
    <col min="6" max="6" width="11.28515625" bestFit="1" customWidth="1"/>
    <col min="7" max="7" width="15" bestFit="1" customWidth="1"/>
    <col min="8" max="8" width="5.85546875" customWidth="1"/>
    <col min="9" max="9" width="11.85546875" customWidth="1"/>
  </cols>
  <sheetData>
    <row r="2" spans="2:10">
      <c r="B2" s="3" t="s">
        <v>15</v>
      </c>
      <c r="C2" s="3"/>
      <c r="D2" s="3"/>
      <c r="I2" s="2" t="s">
        <v>7</v>
      </c>
    </row>
    <row r="3" spans="2:10">
      <c r="B3" t="s">
        <v>18</v>
      </c>
      <c r="C3" t="s">
        <v>17</v>
      </c>
      <c r="D3" t="s">
        <v>16</v>
      </c>
      <c r="E3" t="s">
        <v>19</v>
      </c>
      <c r="F3" t="s">
        <v>5</v>
      </c>
      <c r="G3" t="s">
        <v>6</v>
      </c>
      <c r="I3" t="s">
        <v>20</v>
      </c>
      <c r="J3" t="s">
        <v>21</v>
      </c>
    </row>
    <row r="4" spans="2:10">
      <c r="B4">
        <v>4600</v>
      </c>
      <c r="C4">
        <v>30</v>
      </c>
      <c r="D4">
        <v>10</v>
      </c>
      <c r="E4">
        <v>1100</v>
      </c>
      <c r="F4">
        <v>0</v>
      </c>
      <c r="G4">
        <v>500</v>
      </c>
      <c r="I4">
        <f>((B4/POWER(D4,3) * POWER(D4/C4,0.3) * (POWER(E4,2)/POWER(G4,2)))) / POWER(1/COS(RADIANS(F4)),0.75)</f>
        <v>16.012782949784778</v>
      </c>
      <c r="J4">
        <f>I4*0.393700787</f>
        <v>6.3042452493904486</v>
      </c>
    </row>
    <row r="5" spans="2:10">
      <c r="B5">
        <v>4600</v>
      </c>
      <c r="C5">
        <v>30</v>
      </c>
      <c r="D5">
        <v>10</v>
      </c>
      <c r="E5">
        <v>1100</v>
      </c>
      <c r="F5">
        <v>1</v>
      </c>
      <c r="G5">
        <v>500</v>
      </c>
      <c r="I5">
        <f t="shared" ref="I5:I49" si="0">((B5/POWER(D5,3) * POWER(D5/C5,0.3) * (POWER(E5,2)/POWER(G5,2)))) / POWER(1/COS(RADIANS(F5)),0.75)</f>
        <v>16.010953796657439</v>
      </c>
      <c r="J5">
        <f t="shared" ref="J5:J68" si="1">I5*0.393700787</f>
        <v>6.3035251103646717</v>
      </c>
    </row>
    <row r="6" spans="2:10">
      <c r="B6">
        <v>4600</v>
      </c>
      <c r="C6">
        <v>30</v>
      </c>
      <c r="D6">
        <v>10</v>
      </c>
      <c r="E6">
        <v>1100</v>
      </c>
      <c r="F6">
        <v>2</v>
      </c>
      <c r="G6">
        <v>500</v>
      </c>
      <c r="I6">
        <f t="shared" si="0"/>
        <v>16.005466476519466</v>
      </c>
      <c r="J6">
        <f t="shared" si="1"/>
        <v>6.3013647481078303</v>
      </c>
    </row>
    <row r="7" spans="2:10">
      <c r="B7">
        <v>4600</v>
      </c>
      <c r="C7">
        <v>30</v>
      </c>
      <c r="D7">
        <v>10</v>
      </c>
      <c r="E7">
        <v>1100</v>
      </c>
      <c r="F7">
        <v>3</v>
      </c>
      <c r="G7">
        <v>500</v>
      </c>
      <c r="I7">
        <f t="shared" si="0"/>
        <v>15.996321406773802</v>
      </c>
      <c r="J7">
        <f t="shared" si="1"/>
        <v>6.2977643269517927</v>
      </c>
    </row>
    <row r="8" spans="2:10">
      <c r="B8">
        <v>4600</v>
      </c>
      <c r="C8">
        <v>30</v>
      </c>
      <c r="D8">
        <v>10</v>
      </c>
      <c r="E8">
        <v>1100</v>
      </c>
      <c r="F8">
        <v>4</v>
      </c>
      <c r="G8">
        <v>500</v>
      </c>
      <c r="I8">
        <f t="shared" si="0"/>
        <v>15.983519281993694</v>
      </c>
      <c r="J8">
        <f t="shared" si="1"/>
        <v>6.2927241203505924</v>
      </c>
    </row>
    <row r="9" spans="2:10">
      <c r="B9">
        <v>4600</v>
      </c>
      <c r="C9">
        <v>30</v>
      </c>
      <c r="D9">
        <v>10</v>
      </c>
      <c r="E9">
        <v>1100</v>
      </c>
      <c r="F9">
        <v>5</v>
      </c>
      <c r="G9">
        <v>500</v>
      </c>
      <c r="I9">
        <f t="shared" si="0"/>
        <v>15.967061072270935</v>
      </c>
      <c r="J9">
        <f t="shared" si="1"/>
        <v>6.286244510230131</v>
      </c>
    </row>
    <row r="10" spans="2:10">
      <c r="B10">
        <v>4600</v>
      </c>
      <c r="C10">
        <v>30</v>
      </c>
      <c r="D10">
        <v>10</v>
      </c>
      <c r="E10">
        <v>1100</v>
      </c>
      <c r="F10">
        <v>6</v>
      </c>
      <c r="G10">
        <v>500</v>
      </c>
      <c r="I10">
        <f t="shared" si="0"/>
        <v>15.946948020895102</v>
      </c>
      <c r="J10">
        <f t="shared" si="1"/>
        <v>6.2783259860744938</v>
      </c>
    </row>
    <row r="11" spans="2:10">
      <c r="B11">
        <v>4600</v>
      </c>
      <c r="C11">
        <v>30</v>
      </c>
      <c r="D11">
        <v>10</v>
      </c>
      <c r="E11">
        <v>1100</v>
      </c>
      <c r="F11">
        <v>7</v>
      </c>
      <c r="G11">
        <v>500</v>
      </c>
      <c r="I11">
        <f t="shared" si="0"/>
        <v>15.923181641355244</v>
      </c>
      <c r="J11">
        <f t="shared" si="1"/>
        <v>6.2689691437455108</v>
      </c>
    </row>
    <row r="12" spans="2:10">
      <c r="B12">
        <v>4600</v>
      </c>
      <c r="C12">
        <v>30</v>
      </c>
      <c r="D12">
        <v>10</v>
      </c>
      <c r="E12">
        <v>1100</v>
      </c>
      <c r="F12">
        <v>8</v>
      </c>
      <c r="G12">
        <v>500</v>
      </c>
      <c r="I12">
        <f t="shared" si="0"/>
        <v>15.895763713653091</v>
      </c>
      <c r="J12">
        <f t="shared" si="1"/>
        <v>6.2581746840312649</v>
      </c>
    </row>
    <row r="13" spans="2:10">
      <c r="B13">
        <v>4600</v>
      </c>
      <c r="C13">
        <v>30</v>
      </c>
      <c r="D13">
        <v>10</v>
      </c>
      <c r="E13">
        <v>1100</v>
      </c>
      <c r="F13">
        <v>9</v>
      </c>
      <c r="G13">
        <v>500</v>
      </c>
      <c r="I13">
        <f t="shared" si="0"/>
        <v>15.864696279914144</v>
      </c>
      <c r="J13">
        <f t="shared" si="1"/>
        <v>6.2459434109181711</v>
      </c>
    </row>
    <row r="14" spans="2:10">
      <c r="B14">
        <v>4600</v>
      </c>
      <c r="C14">
        <v>30</v>
      </c>
      <c r="D14">
        <v>10</v>
      </c>
      <c r="E14">
        <v>1100</v>
      </c>
      <c r="F14">
        <v>10</v>
      </c>
      <c r="G14">
        <v>500</v>
      </c>
      <c r="I14">
        <f t="shared" si="0"/>
        <v>15.829981639280364</v>
      </c>
      <c r="J14">
        <f t="shared" si="1"/>
        <v>6.2322762295802292</v>
      </c>
    </row>
    <row r="15" spans="2:10">
      <c r="B15">
        <v>4600</v>
      </c>
      <c r="C15">
        <v>30</v>
      </c>
      <c r="D15">
        <v>10</v>
      </c>
      <c r="E15">
        <v>1100</v>
      </c>
      <c r="F15">
        <v>11</v>
      </c>
      <c r="G15">
        <v>500</v>
      </c>
      <c r="I15">
        <f t="shared" si="0"/>
        <v>15.791622342065342</v>
      </c>
      <c r="J15">
        <f t="shared" si="1"/>
        <v>6.2171741440779078</v>
      </c>
    </row>
    <row r="16" spans="2:10">
      <c r="B16">
        <v>4600</v>
      </c>
      <c r="C16">
        <v>30</v>
      </c>
      <c r="D16">
        <v>10</v>
      </c>
      <c r="E16">
        <v>1100</v>
      </c>
      <c r="F16">
        <v>12</v>
      </c>
      <c r="G16">
        <v>500</v>
      </c>
      <c r="I16">
        <f t="shared" si="0"/>
        <v>15.749621183149689</v>
      </c>
      <c r="J16">
        <f t="shared" si="1"/>
        <v>6.2006382547579033</v>
      </c>
    </row>
    <row r="17" spans="2:10">
      <c r="B17">
        <v>4600</v>
      </c>
      <c r="C17">
        <v>30</v>
      </c>
      <c r="D17">
        <v>10</v>
      </c>
      <c r="E17">
        <v>1100</v>
      </c>
      <c r="F17">
        <v>13</v>
      </c>
      <c r="G17">
        <v>500</v>
      </c>
      <c r="I17">
        <f t="shared" si="0"/>
        <v>15.703981194591483</v>
      </c>
      <c r="J17">
        <f t="shared" si="1"/>
        <v>6.1826697553438672</v>
      </c>
    </row>
    <row r="18" spans="2:10">
      <c r="B18">
        <v>4600</v>
      </c>
      <c r="C18">
        <v>30</v>
      </c>
      <c r="D18">
        <v>10</v>
      </c>
      <c r="E18">
        <v>1100</v>
      </c>
      <c r="F18">
        <v>14</v>
      </c>
      <c r="G18">
        <v>500</v>
      </c>
      <c r="I18">
        <f t="shared" si="0"/>
        <v>15.654705637422943</v>
      </c>
      <c r="J18">
        <f t="shared" si="1"/>
        <v>6.1632699297067495</v>
      </c>
    </row>
    <row r="19" spans="2:10">
      <c r="B19">
        <v>4600</v>
      </c>
      <c r="C19">
        <v>30</v>
      </c>
      <c r="D19">
        <v>10</v>
      </c>
      <c r="E19">
        <v>1100</v>
      </c>
      <c r="F19">
        <v>15</v>
      </c>
      <c r="G19">
        <v>500</v>
      </c>
      <c r="I19">
        <f t="shared" si="0"/>
        <v>15.601797992601094</v>
      </c>
      <c r="J19">
        <f t="shared" si="1"/>
        <v>6.1424401483020707</v>
      </c>
    </row>
    <row r="20" spans="2:10">
      <c r="B20">
        <v>4600</v>
      </c>
      <c r="C20">
        <v>30</v>
      </c>
      <c r="D20">
        <v>10</v>
      </c>
      <c r="E20">
        <v>1100</v>
      </c>
      <c r="F20">
        <v>16</v>
      </c>
      <c r="G20">
        <v>500</v>
      </c>
      <c r="I20">
        <f t="shared" si="0"/>
        <v>15.54526195107621</v>
      </c>
      <c r="J20">
        <f t="shared" si="1"/>
        <v>6.1201818642598589</v>
      </c>
    </row>
    <row r="21" spans="2:10">
      <c r="B21">
        <v>4600</v>
      </c>
      <c r="C21">
        <v>30</v>
      </c>
      <c r="D21">
        <v>10</v>
      </c>
      <c r="E21">
        <v>1100</v>
      </c>
      <c r="F21">
        <v>17</v>
      </c>
      <c r="G21">
        <v>500</v>
      </c>
      <c r="I21">
        <f t="shared" si="0"/>
        <v>15.485101402937662</v>
      </c>
      <c r="J21">
        <f t="shared" si="1"/>
        <v>6.0964966091113615</v>
      </c>
    </row>
    <row r="22" spans="2:10">
      <c r="B22">
        <v>4600</v>
      </c>
      <c r="C22">
        <v>30</v>
      </c>
      <c r="D22">
        <v>10</v>
      </c>
      <c r="E22">
        <v>1100</v>
      </c>
      <c r="F22">
        <v>18</v>
      </c>
      <c r="G22">
        <v>500</v>
      </c>
      <c r="I22">
        <f t="shared" si="0"/>
        <v>15.421320425592294</v>
      </c>
      <c r="J22">
        <f t="shared" si="1"/>
        <v>6.0713859881348604</v>
      </c>
    </row>
    <row r="23" spans="2:10">
      <c r="B23">
        <v>4600</v>
      </c>
      <c r="C23">
        <v>30</v>
      </c>
      <c r="D23">
        <v>10</v>
      </c>
      <c r="E23">
        <v>1100</v>
      </c>
      <c r="F23">
        <v>19</v>
      </c>
      <c r="G23">
        <v>500</v>
      </c>
      <c r="I23">
        <f t="shared" si="0"/>
        <v>15.353923270925444</v>
      </c>
      <c r="J23">
        <f t="shared" si="1"/>
        <v>6.0448516753009613</v>
      </c>
    </row>
    <row r="24" spans="2:10">
      <c r="B24">
        <v>4600</v>
      </c>
      <c r="C24">
        <v>30</v>
      </c>
      <c r="D24">
        <v>10</v>
      </c>
      <c r="E24">
        <v>1100</v>
      </c>
      <c r="F24">
        <v>20</v>
      </c>
      <c r="G24">
        <v>500</v>
      </c>
      <c r="I24">
        <f t="shared" si="0"/>
        <v>15.282914351389444</v>
      </c>
      <c r="J24">
        <f t="shared" si="1"/>
        <v>6.0168954077956185</v>
      </c>
    </row>
    <row r="25" spans="2:10">
      <c r="B25">
        <v>4600</v>
      </c>
      <c r="C25">
        <v>30</v>
      </c>
      <c r="D25">
        <v>10</v>
      </c>
      <c r="E25">
        <v>1100</v>
      </c>
      <c r="F25">
        <v>21</v>
      </c>
      <c r="G25">
        <v>500</v>
      </c>
      <c r="I25">
        <f t="shared" si="0"/>
        <v>15.208298224958538</v>
      </c>
      <c r="J25">
        <f t="shared" si="1"/>
        <v>5.9875189800968798</v>
      </c>
    </row>
    <row r="26" spans="2:10">
      <c r="B26">
        <v>4600</v>
      </c>
      <c r="C26">
        <v>30</v>
      </c>
      <c r="D26">
        <v>10</v>
      </c>
      <c r="E26">
        <v>1100</v>
      </c>
      <c r="F26">
        <v>22</v>
      </c>
      <c r="G26">
        <v>500</v>
      </c>
      <c r="I26">
        <f t="shared" si="0"/>
        <v>15.130079578882675</v>
      </c>
      <c r="J26">
        <f t="shared" si="1"/>
        <v>5.9567242375787375</v>
      </c>
    </row>
    <row r="27" spans="2:10">
      <c r="B27">
        <v>4600</v>
      </c>
      <c r="C27">
        <v>30</v>
      </c>
      <c r="D27">
        <v>10</v>
      </c>
      <c r="E27">
        <v>1100</v>
      </c>
      <c r="F27">
        <v>23</v>
      </c>
      <c r="G27">
        <v>500</v>
      </c>
      <c r="I27">
        <f t="shared" si="0"/>
        <v>15.048263212165622</v>
      </c>
      <c r="J27">
        <f t="shared" si="1"/>
        <v>5.924513069612753</v>
      </c>
    </row>
    <row r="28" spans="2:10">
      <c r="B28">
        <v>4600</v>
      </c>
      <c r="C28">
        <v>30</v>
      </c>
      <c r="D28">
        <v>10</v>
      </c>
      <c r="E28">
        <v>1100</v>
      </c>
      <c r="F28">
        <v>24</v>
      </c>
      <c r="G28">
        <v>500</v>
      </c>
      <c r="I28">
        <f t="shared" si="0"/>
        <v>14.962854016684981</v>
      </c>
      <c r="J28">
        <f t="shared" si="1"/>
        <v>5.8908874021349877</v>
      </c>
    </row>
    <row r="29" spans="2:10">
      <c r="B29">
        <v>4600</v>
      </c>
      <c r="C29">
        <v>30</v>
      </c>
      <c r="D29">
        <v>10</v>
      </c>
      <c r="E29">
        <v>1100</v>
      </c>
      <c r="F29">
        <v>25</v>
      </c>
      <c r="G29">
        <v>500</v>
      </c>
      <c r="I29">
        <f t="shared" si="0"/>
        <v>14.87385695686315</v>
      </c>
      <c r="J29">
        <f t="shared" si="1"/>
        <v>5.8558491896424476</v>
      </c>
    </row>
    <row r="30" spans="2:10">
      <c r="B30">
        <v>4600</v>
      </c>
      <c r="C30">
        <v>30</v>
      </c>
      <c r="D30">
        <v>10</v>
      </c>
      <c r="E30">
        <v>1100</v>
      </c>
      <c r="F30">
        <v>26</v>
      </c>
      <c r="G30">
        <v>500</v>
      </c>
      <c r="I30">
        <f t="shared" si="0"/>
        <v>14.781277047788581</v>
      </c>
      <c r="J30">
        <f t="shared" si="1"/>
        <v>5.8194004065794012</v>
      </c>
    </row>
    <row r="31" spans="2:10">
      <c r="B31">
        <v>4600</v>
      </c>
      <c r="C31">
        <v>30</v>
      </c>
      <c r="D31">
        <v>10</v>
      </c>
      <c r="E31">
        <v>1100</v>
      </c>
      <c r="F31">
        <v>27</v>
      </c>
      <c r="G31">
        <v>500</v>
      </c>
      <c r="I31">
        <f t="shared" si="0"/>
        <v>14.685119331676269</v>
      </c>
      <c r="J31">
        <f t="shared" si="1"/>
        <v>5.7815430380698611</v>
      </c>
    </row>
    <row r="32" spans="2:10">
      <c r="B32">
        <v>4600</v>
      </c>
      <c r="C32">
        <v>30</v>
      </c>
      <c r="D32">
        <v>10</v>
      </c>
      <c r="E32">
        <v>1100</v>
      </c>
      <c r="F32">
        <v>28</v>
      </c>
      <c r="G32">
        <v>500</v>
      </c>
      <c r="I32">
        <f t="shared" si="0"/>
        <v>14.585388852544478</v>
      </c>
      <c r="J32">
        <f t="shared" si="1"/>
        <v>5.7422790699477879</v>
      </c>
    </row>
    <row r="33" spans="2:10">
      <c r="B33">
        <v>4600</v>
      </c>
      <c r="C33">
        <v>30</v>
      </c>
      <c r="D33">
        <v>10</v>
      </c>
      <c r="E33">
        <v>1100</v>
      </c>
      <c r="F33">
        <v>29</v>
      </c>
      <c r="G33">
        <v>500</v>
      </c>
      <c r="I33">
        <f t="shared" si="0"/>
        <v>14.482090628971605</v>
      </c>
      <c r="J33">
        <f t="shared" si="1"/>
        <v>5.701610478031446</v>
      </c>
    </row>
    <row r="34" spans="2:10">
      <c r="B34">
        <v>4600</v>
      </c>
      <c r="C34">
        <v>30</v>
      </c>
      <c r="D34">
        <v>10</v>
      </c>
      <c r="E34">
        <v>1100</v>
      </c>
      <c r="F34">
        <v>30</v>
      </c>
      <c r="G34">
        <v>500</v>
      </c>
      <c r="I34">
        <f t="shared" si="0"/>
        <v>14.375229624782399</v>
      </c>
      <c r="J34">
        <f t="shared" si="1"/>
        <v>5.6595392165825453</v>
      </c>
    </row>
    <row r="35" spans="2:10">
      <c r="B35">
        <v>4600</v>
      </c>
      <c r="C35">
        <v>30</v>
      </c>
      <c r="D35">
        <v>10</v>
      </c>
      <c r="E35">
        <v>1100</v>
      </c>
      <c r="F35">
        <v>31</v>
      </c>
      <c r="G35">
        <v>500</v>
      </c>
      <c r="I35">
        <f t="shared" si="0"/>
        <v>14.264810717496321</v>
      </c>
      <c r="J35">
        <f t="shared" si="1"/>
        <v>5.6160672058843364</v>
      </c>
    </row>
    <row r="36" spans="2:10">
      <c r="B36">
        <v>4600</v>
      </c>
      <c r="C36">
        <v>30</v>
      </c>
      <c r="D36">
        <v>10</v>
      </c>
      <c r="E36">
        <v>1100</v>
      </c>
      <c r="F36">
        <v>32</v>
      </c>
      <c r="G36">
        <v>500</v>
      </c>
      <c r="I36">
        <f t="shared" si="0"/>
        <v>14.150838664352321</v>
      </c>
      <c r="J36">
        <f t="shared" si="1"/>
        <v>5.5711963188655371</v>
      </c>
    </row>
    <row r="37" spans="2:10">
      <c r="B37">
        <v>4600</v>
      </c>
      <c r="C37">
        <v>30</v>
      </c>
      <c r="D37">
        <v>10</v>
      </c>
      <c r="E37">
        <v>1100</v>
      </c>
      <c r="F37">
        <v>33</v>
      </c>
      <c r="G37">
        <v>500</v>
      </c>
      <c r="I37">
        <f t="shared" si="0"/>
        <v>14.03331806570363</v>
      </c>
      <c r="J37">
        <f t="shared" si="1"/>
        <v>5.5249283666888367</v>
      </c>
    </row>
    <row r="38" spans="2:10">
      <c r="B38">
        <v>4600</v>
      </c>
      <c r="C38">
        <v>30</v>
      </c>
      <c r="D38">
        <v>10</v>
      </c>
      <c r="E38">
        <v>1100</v>
      </c>
      <c r="F38">
        <v>34</v>
      </c>
      <c r="G38">
        <v>500</v>
      </c>
      <c r="I38">
        <f t="shared" si="0"/>
        <v>13.91225332555268</v>
      </c>
      <c r="J38">
        <f t="shared" si="1"/>
        <v>5.4772650832134575</v>
      </c>
    </row>
    <row r="39" spans="2:10">
      <c r="B39">
        <v>4600</v>
      </c>
      <c r="C39">
        <v>30</v>
      </c>
      <c r="D39">
        <v>10</v>
      </c>
      <c r="E39">
        <v>1100</v>
      </c>
      <c r="F39">
        <v>35</v>
      </c>
      <c r="G39">
        <v>500</v>
      </c>
      <c r="I39">
        <f t="shared" si="0"/>
        <v>13.787648608969977</v>
      </c>
      <c r="J39">
        <f t="shared" si="1"/>
        <v>5.428208108230935</v>
      </c>
    </row>
    <row r="40" spans="2:10">
      <c r="B40">
        <v>4600</v>
      </c>
      <c r="C40">
        <v>30</v>
      </c>
      <c r="D40">
        <v>10</v>
      </c>
      <c r="E40">
        <v>1100</v>
      </c>
      <c r="F40">
        <v>36</v>
      </c>
      <c r="G40">
        <v>500</v>
      </c>
      <c r="I40">
        <f t="shared" si="0"/>
        <v>13.659507796110683</v>
      </c>
      <c r="J40">
        <f t="shared" si="1"/>
        <v>5.3777589693614116</v>
      </c>
    </row>
    <row r="41" spans="2:10">
      <c r="B41">
        <v>4600</v>
      </c>
      <c r="C41">
        <v>30</v>
      </c>
      <c r="D41">
        <v>10</v>
      </c>
      <c r="E41">
        <v>1100</v>
      </c>
      <c r="F41">
        <v>37</v>
      </c>
      <c r="G41">
        <v>500</v>
      </c>
      <c r="I41">
        <f t="shared" si="0"/>
        <v>13.527834432508932</v>
      </c>
      <c r="J41">
        <f t="shared" si="1"/>
        <v>5.3259190624844646</v>
      </c>
    </row>
    <row r="42" spans="2:10">
      <c r="B42">
        <v>4600</v>
      </c>
      <c r="C42">
        <v>30</v>
      </c>
      <c r="D42">
        <v>10</v>
      </c>
      <c r="E42">
        <v>1100</v>
      </c>
      <c r="F42">
        <v>38</v>
      </c>
      <c r="G42">
        <v>500</v>
      </c>
      <c r="I42">
        <f t="shared" si="0"/>
        <v>13.392631675291165</v>
      </c>
      <c r="J42">
        <f t="shared" si="1"/>
        <v>5.27268963056326</v>
      </c>
    </row>
    <row r="43" spans="2:10">
      <c r="B43">
        <v>4600</v>
      </c>
      <c r="C43">
        <v>30</v>
      </c>
      <c r="D43">
        <v>10</v>
      </c>
      <c r="E43">
        <v>1100</v>
      </c>
      <c r="F43">
        <v>39</v>
      </c>
      <c r="G43">
        <v>500</v>
      </c>
      <c r="I43">
        <f t="shared" si="0"/>
        <v>13.253902234905816</v>
      </c>
      <c r="J43">
        <f t="shared" si="1"/>
        <v>5.2180717407034782</v>
      </c>
    </row>
    <row r="44" spans="2:10">
      <c r="B44">
        <v>4600</v>
      </c>
      <c r="C44">
        <v>30</v>
      </c>
      <c r="D44">
        <v>10</v>
      </c>
      <c r="E44">
        <v>1100</v>
      </c>
      <c r="F44">
        <v>40</v>
      </c>
      <c r="G44">
        <v>500</v>
      </c>
      <c r="I44">
        <f t="shared" si="0"/>
        <v>13.111648311916543</v>
      </c>
      <c r="J44">
        <f t="shared" si="1"/>
        <v>5.1620662592687641</v>
      </c>
    </row>
    <row r="45" spans="2:10">
      <c r="B45">
        <v>4600</v>
      </c>
      <c r="C45">
        <v>30</v>
      </c>
      <c r="D45">
        <v>10</v>
      </c>
      <c r="E45">
        <v>1100</v>
      </c>
      <c r="F45">
        <v>41</v>
      </c>
      <c r="G45">
        <v>500</v>
      </c>
      <c r="I45">
        <f t="shared" si="0"/>
        <v>12.965871528348426</v>
      </c>
      <c r="J45">
        <f t="shared" si="1"/>
        <v>5.1046738248516679</v>
      </c>
    </row>
    <row r="46" spans="2:10">
      <c r="B46">
        <v>4600</v>
      </c>
      <c r="C46">
        <v>30</v>
      </c>
      <c r="D46">
        <v>10</v>
      </c>
      <c r="E46">
        <v>1100</v>
      </c>
      <c r="F46">
        <v>42</v>
      </c>
      <c r="G46">
        <v>500</v>
      </c>
      <c r="I46">
        <f t="shared" si="0"/>
        <v>12.816572853010552</v>
      </c>
      <c r="J46">
        <f t="shared" si="1"/>
        <v>5.0458948188730899</v>
      </c>
    </row>
    <row r="47" spans="2:10">
      <c r="B47">
        <v>4600</v>
      </c>
      <c r="C47">
        <v>30</v>
      </c>
      <c r="D47">
        <v>10</v>
      </c>
      <c r="E47">
        <v>1100</v>
      </c>
      <c r="F47">
        <v>43</v>
      </c>
      <c r="G47">
        <v>500</v>
      </c>
      <c r="I47">
        <f t="shared" si="0"/>
        <v>12.663752520142094</v>
      </c>
      <c r="J47">
        <f t="shared" si="1"/>
        <v>4.9857293335531754</v>
      </c>
    </row>
    <row r="48" spans="2:10">
      <c r="B48">
        <v>4600</v>
      </c>
      <c r="C48">
        <v>30</v>
      </c>
      <c r="D48">
        <v>10</v>
      </c>
      <c r="E48">
        <v>1100</v>
      </c>
      <c r="F48">
        <v>44</v>
      </c>
      <c r="G48">
        <v>500</v>
      </c>
      <c r="I48">
        <f t="shared" si="0"/>
        <v>12.507409940641068</v>
      </c>
      <c r="J48">
        <f t="shared" si="1"/>
        <v>4.9241771369620118</v>
      </c>
    </row>
    <row r="49" spans="2:10">
      <c r="B49">
        <v>4600</v>
      </c>
      <c r="C49">
        <v>30</v>
      </c>
      <c r="D49">
        <v>10</v>
      </c>
      <c r="E49">
        <v>1100</v>
      </c>
      <c r="F49">
        <v>45</v>
      </c>
      <c r="G49">
        <v>500</v>
      </c>
      <c r="I49">
        <f t="shared" si="0"/>
        <v>12.347543605032893</v>
      </c>
      <c r="J49">
        <f t="shared" si="1"/>
        <v>4.8612376348182673</v>
      </c>
    </row>
    <row r="50" spans="2:10">
      <c r="B50">
        <v>4600</v>
      </c>
      <c r="C50">
        <v>30</v>
      </c>
      <c r="D50">
        <v>10</v>
      </c>
      <c r="E50">
        <v>1100</v>
      </c>
      <c r="F50">
        <v>46</v>
      </c>
      <c r="G50">
        <v>500</v>
      </c>
      <c r="I50">
        <f t="shared" ref="I50:I94" si="2">((B50/POWER(D50,3) * POWER(D50/C50,0.3) * (POWER(E50,2)/POWER(G50,2)))) / POWER(1/COS(RADIANS(F50)),0.75)</f>
        <v>12.184150977217362</v>
      </c>
      <c r="J50">
        <f t="shared" si="1"/>
        <v>4.7969098286572942</v>
      </c>
    </row>
    <row r="51" spans="2:10">
      <c r="B51">
        <v>4600</v>
      </c>
      <c r="C51">
        <v>30</v>
      </c>
      <c r="D51">
        <v>10</v>
      </c>
      <c r="E51">
        <v>1100</v>
      </c>
      <c r="F51">
        <v>47</v>
      </c>
      <c r="G51">
        <v>500</v>
      </c>
      <c r="I51">
        <f t="shared" si="2"/>
        <v>12.017228377894526</v>
      </c>
      <c r="J51">
        <f t="shared" si="1"/>
        <v>4.731192269935808</v>
      </c>
    </row>
    <row r="52" spans="2:10">
      <c r="B52">
        <v>4600</v>
      </c>
      <c r="C52">
        <v>30</v>
      </c>
      <c r="D52">
        <v>10</v>
      </c>
      <c r="E52">
        <v>1100</v>
      </c>
      <c r="F52">
        <v>48</v>
      </c>
      <c r="G52">
        <v>500</v>
      </c>
      <c r="I52">
        <f t="shared" si="2"/>
        <v>11.846770856408297</v>
      </c>
      <c r="J52">
        <f t="shared" si="1"/>
        <v>4.6640830095766104</v>
      </c>
    </row>
    <row r="53" spans="2:10">
      <c r="B53">
        <v>4600</v>
      </c>
      <c r="C53">
        <v>30</v>
      </c>
      <c r="D53">
        <v>10</v>
      </c>
      <c r="E53">
        <v>1100</v>
      </c>
      <c r="F53">
        <v>49</v>
      </c>
      <c r="G53">
        <v>500</v>
      </c>
      <c r="I53">
        <f t="shared" si="2"/>
        <v>11.672772049556906</v>
      </c>
      <c r="J53">
        <f t="shared" si="1"/>
        <v>4.5955795423821568</v>
      </c>
    </row>
    <row r="54" spans="2:10">
      <c r="B54">
        <v>4600</v>
      </c>
      <c r="C54">
        <v>30</v>
      </c>
      <c r="D54">
        <v>10</v>
      </c>
      <c r="E54">
        <v>1100</v>
      </c>
      <c r="F54">
        <v>50</v>
      </c>
      <c r="G54">
        <v>500</v>
      </c>
      <c r="I54">
        <f t="shared" si="2"/>
        <v>11.495224025695935</v>
      </c>
      <c r="J54">
        <f t="shared" si="1"/>
        <v>4.5256787456577978</v>
      </c>
    </row>
    <row r="55" spans="2:10">
      <c r="B55">
        <v>4600</v>
      </c>
      <c r="C55">
        <v>30</v>
      </c>
      <c r="D55">
        <v>10</v>
      </c>
      <c r="E55">
        <v>1100</v>
      </c>
      <c r="F55">
        <v>51</v>
      </c>
      <c r="G55">
        <v>500</v>
      </c>
      <c r="I55">
        <f t="shared" si="2"/>
        <v>11.314117112195271</v>
      </c>
      <c r="J55">
        <f t="shared" si="1"/>
        <v>4.4543768112814455</v>
      </c>
    </row>
    <row r="56" spans="2:10">
      <c r="B56">
        <v>4600</v>
      </c>
      <c r="C56">
        <v>30</v>
      </c>
      <c r="D56">
        <v>10</v>
      </c>
      <c r="E56">
        <v>1100</v>
      </c>
      <c r="F56">
        <v>52</v>
      </c>
      <c r="G56">
        <v>500</v>
      </c>
      <c r="I56">
        <f t="shared" si="2"/>
        <v>11.12943970399783</v>
      </c>
      <c r="J56">
        <f t="shared" si="1"/>
        <v>4.3816691703329926</v>
      </c>
    </row>
    <row r="57" spans="2:10">
      <c r="B57">
        <v>4600</v>
      </c>
      <c r="C57">
        <v>30</v>
      </c>
      <c r="D57">
        <v>10</v>
      </c>
      <c r="E57">
        <v>1100</v>
      </c>
      <c r="F57">
        <v>53</v>
      </c>
      <c r="G57">
        <v>500</v>
      </c>
      <c r="I57">
        <f t="shared" si="2"/>
        <v>10.941178050653773</v>
      </c>
      <c r="J57">
        <f t="shared" si="1"/>
        <v>4.307550409249516</v>
      </c>
    </row>
    <row r="58" spans="2:10">
      <c r="B58">
        <v>4600</v>
      </c>
      <c r="C58">
        <v>30</v>
      </c>
      <c r="D58">
        <v>10</v>
      </c>
      <c r="E58">
        <v>1100</v>
      </c>
      <c r="F58">
        <v>54</v>
      </c>
      <c r="G58">
        <v>500</v>
      </c>
      <c r="I58">
        <f t="shared" si="2"/>
        <v>10.749316018756335</v>
      </c>
      <c r="J58">
        <f t="shared" si="1"/>
        <v>4.2320141762960759</v>
      </c>
    </row>
    <row r="59" spans="2:10">
      <c r="B59">
        <v>4600</v>
      </c>
      <c r="C59">
        <v>30</v>
      </c>
      <c r="D59">
        <v>10</v>
      </c>
      <c r="E59">
        <v>1100</v>
      </c>
      <c r="F59">
        <v>55</v>
      </c>
      <c r="G59">
        <v>500</v>
      </c>
      <c r="I59">
        <f t="shared" si="2"/>
        <v>10.553834826166925</v>
      </c>
      <c r="J59">
        <f t="shared" si="1"/>
        <v>4.155053076929927</v>
      </c>
    </row>
    <row r="60" spans="2:10">
      <c r="B60">
        <v>4600</v>
      </c>
      <c r="C60">
        <v>30</v>
      </c>
      <c r="D60">
        <v>10</v>
      </c>
      <c r="E60">
        <v>1100</v>
      </c>
      <c r="F60">
        <v>56</v>
      </c>
      <c r="G60">
        <v>500</v>
      </c>
      <c r="I60">
        <f t="shared" si="2"/>
        <v>10.354712743766232</v>
      </c>
      <c r="J60">
        <f t="shared" si="1"/>
        <v>4.0766585563796944</v>
      </c>
    </row>
    <row r="61" spans="2:10">
      <c r="B61">
        <v>4600</v>
      </c>
      <c r="C61">
        <v>30</v>
      </c>
      <c r="D61">
        <v>10</v>
      </c>
      <c r="E61">
        <v>1100</v>
      </c>
      <c r="F61">
        <v>57</v>
      </c>
      <c r="G61">
        <v>500</v>
      </c>
      <c r="I61">
        <f t="shared" si="2"/>
        <v>10.151924759677687</v>
      </c>
      <c r="J61">
        <f t="shared" si="1"/>
        <v>3.9968207674498912</v>
      </c>
    </row>
    <row r="62" spans="2:10">
      <c r="B62">
        <v>4600</v>
      </c>
      <c r="C62">
        <v>30</v>
      </c>
      <c r="D62">
        <v>10</v>
      </c>
      <c r="E62">
        <v>1100</v>
      </c>
      <c r="F62">
        <v>58</v>
      </c>
      <c r="G62">
        <v>500</v>
      </c>
      <c r="I62">
        <f t="shared" si="2"/>
        <v>9.9454421999441252</v>
      </c>
      <c r="J62">
        <f t="shared" si="1"/>
        <v>3.9155284211810133</v>
      </c>
    </row>
    <row r="63" spans="2:10">
      <c r="B63">
        <v>4600</v>
      </c>
      <c r="C63">
        <v>30</v>
      </c>
      <c r="D63">
        <v>10</v>
      </c>
      <c r="E63">
        <v>1100</v>
      </c>
      <c r="F63">
        <v>59</v>
      </c>
      <c r="G63">
        <v>500</v>
      </c>
      <c r="I63">
        <f t="shared" si="2"/>
        <v>9.7352322984528321</v>
      </c>
      <c r="J63">
        <f t="shared" si="1"/>
        <v>3.832768617528699</v>
      </c>
    </row>
    <row r="64" spans="2:10">
      <c r="B64">
        <v>4600</v>
      </c>
      <c r="C64">
        <v>30</v>
      </c>
      <c r="D64">
        <v>10</v>
      </c>
      <c r="E64">
        <v>1100</v>
      </c>
      <c r="F64">
        <v>60</v>
      </c>
      <c r="G64">
        <v>500</v>
      </c>
      <c r="I64">
        <f t="shared" si="2"/>
        <v>9.52125770743916</v>
      </c>
      <c r="J64">
        <f t="shared" si="1"/>
        <v>3.748526652648613</v>
      </c>
    </row>
    <row r="65" spans="2:10">
      <c r="B65">
        <v>4600</v>
      </c>
      <c r="C65">
        <v>30</v>
      </c>
      <c r="D65">
        <v>10</v>
      </c>
      <c r="E65">
        <v>1100</v>
      </c>
      <c r="F65">
        <v>61</v>
      </c>
      <c r="G65">
        <v>500</v>
      </c>
      <c r="I65">
        <f t="shared" si="2"/>
        <v>9.3034759380773373</v>
      </c>
      <c r="J65">
        <f t="shared" si="1"/>
        <v>3.662785798656611</v>
      </c>
    </row>
    <row r="66" spans="2:10">
      <c r="B66">
        <v>4600</v>
      </c>
      <c r="C66">
        <v>30</v>
      </c>
      <c r="D66">
        <v>10</v>
      </c>
      <c r="E66">
        <v>1100</v>
      </c>
      <c r="F66">
        <v>62</v>
      </c>
      <c r="G66">
        <v>500</v>
      </c>
      <c r="I66">
        <f t="shared" si="2"/>
        <v>9.0818387183867255</v>
      </c>
      <c r="J66">
        <f t="shared" si="1"/>
        <v>3.5755270508359254</v>
      </c>
    </row>
    <row r="67" spans="2:10">
      <c r="B67">
        <v>4600</v>
      </c>
      <c r="C67">
        <v>30</v>
      </c>
      <c r="D67">
        <v>10</v>
      </c>
      <c r="E67">
        <v>1100</v>
      </c>
      <c r="F67">
        <v>63</v>
      </c>
      <c r="G67">
        <v>500</v>
      </c>
      <c r="I67">
        <f t="shared" si="2"/>
        <v>8.8562912528064963</v>
      </c>
      <c r="J67">
        <f t="shared" si="1"/>
        <v>3.4867288361311335</v>
      </c>
    </row>
    <row r="68" spans="2:10">
      <c r="B68">
        <v>4600</v>
      </c>
      <c r="C68">
        <v>30</v>
      </c>
      <c r="D68">
        <v>10</v>
      </c>
      <c r="E68">
        <v>1100</v>
      </c>
      <c r="F68">
        <v>64</v>
      </c>
      <c r="G68">
        <v>500</v>
      </c>
      <c r="I68">
        <f t="shared" si="2"/>
        <v>8.6267713641384756</v>
      </c>
      <c r="J68">
        <f t="shared" si="1"/>
        <v>3.3963666753303814</v>
      </c>
    </row>
    <row r="69" spans="2:10">
      <c r="B69">
        <v>4600</v>
      </c>
      <c r="C69">
        <v>30</v>
      </c>
      <c r="D69">
        <v>10</v>
      </c>
      <c r="E69">
        <v>1100</v>
      </c>
      <c r="F69">
        <v>65</v>
      </c>
      <c r="G69">
        <v>500</v>
      </c>
      <c r="I69">
        <f t="shared" si="2"/>
        <v>8.393208493877788</v>
      </c>
      <c r="J69">
        <f t="shared" ref="J69:J94" si="3">I69*0.393700787</f>
        <v>3.3044127894947697</v>
      </c>
    </row>
    <row r="70" spans="2:10">
      <c r="B70">
        <v>4600</v>
      </c>
      <c r="C70">
        <v>30</v>
      </c>
      <c r="D70">
        <v>10</v>
      </c>
      <c r="E70">
        <v>1100</v>
      </c>
      <c r="F70">
        <v>66</v>
      </c>
      <c r="G70">
        <v>500</v>
      </c>
      <c r="I70">
        <f t="shared" si="2"/>
        <v>8.155522530902692</v>
      </c>
      <c r="J70">
        <f t="shared" si="3"/>
        <v>3.2108356388126218</v>
      </c>
    </row>
    <row r="71" spans="2:10">
      <c r="B71">
        <v>4600</v>
      </c>
      <c r="C71">
        <v>30</v>
      </c>
      <c r="D71">
        <v>10</v>
      </c>
      <c r="E71">
        <v>1100</v>
      </c>
      <c r="F71">
        <v>67</v>
      </c>
      <c r="G71">
        <v>500</v>
      </c>
      <c r="I71">
        <f t="shared" si="2"/>
        <v>7.913622430604204</v>
      </c>
      <c r="J71">
        <f t="shared" si="3"/>
        <v>3.115599378949728</v>
      </c>
    </row>
    <row r="72" spans="2:10">
      <c r="B72">
        <v>4600</v>
      </c>
      <c r="C72">
        <v>30</v>
      </c>
      <c r="D72">
        <v>10</v>
      </c>
      <c r="E72">
        <v>1100</v>
      </c>
      <c r="F72">
        <v>68</v>
      </c>
      <c r="G72">
        <v>500</v>
      </c>
      <c r="I72">
        <f t="shared" si="2"/>
        <v>7.6674045761364154</v>
      </c>
      <c r="J72">
        <f t="shared" si="3"/>
        <v>3.0186632158723081</v>
      </c>
    </row>
    <row r="73" spans="2:10">
      <c r="B73">
        <v>4600</v>
      </c>
      <c r="C73">
        <v>30</v>
      </c>
      <c r="D73">
        <v>10</v>
      </c>
      <c r="E73">
        <v>1100</v>
      </c>
      <c r="F73">
        <v>69</v>
      </c>
      <c r="G73">
        <v>500</v>
      </c>
      <c r="I73">
        <f t="shared" si="2"/>
        <v>7.4167508196105629</v>
      </c>
      <c r="J73">
        <f t="shared" si="3"/>
        <v>2.9199806346635735</v>
      </c>
    </row>
    <row r="74" spans="2:10">
      <c r="B74">
        <v>4600</v>
      </c>
      <c r="C74">
        <v>30</v>
      </c>
      <c r="D74">
        <v>10</v>
      </c>
      <c r="E74">
        <v>1100</v>
      </c>
      <c r="F74">
        <v>70</v>
      </c>
      <c r="G74">
        <v>500</v>
      </c>
      <c r="I74">
        <f t="shared" si="2"/>
        <v>7.161526122368584</v>
      </c>
      <c r="J74">
        <f t="shared" si="3"/>
        <v>2.8194984704975696</v>
      </c>
    </row>
    <row r="75" spans="2:10">
      <c r="B75">
        <v>4600</v>
      </c>
      <c r="C75">
        <v>30</v>
      </c>
      <c r="D75">
        <v>10</v>
      </c>
      <c r="E75">
        <v>1100</v>
      </c>
      <c r="F75">
        <v>71</v>
      </c>
      <c r="G75">
        <v>500</v>
      </c>
      <c r="I75">
        <f t="shared" si="2"/>
        <v>6.9015756879434846</v>
      </c>
      <c r="J75">
        <f t="shared" si="3"/>
        <v>2.7171557798834165</v>
      </c>
    </row>
    <row r="76" spans="2:10">
      <c r="B76">
        <v>4600</v>
      </c>
      <c r="C76">
        <v>30</v>
      </c>
      <c r="D76">
        <v>10</v>
      </c>
      <c r="E76">
        <v>1100</v>
      </c>
      <c r="F76">
        <v>72</v>
      </c>
      <c r="G76">
        <v>500</v>
      </c>
      <c r="I76">
        <f t="shared" si="2"/>
        <v>6.6367214459427242</v>
      </c>
      <c r="J76">
        <f t="shared" si="3"/>
        <v>2.6128824563674282</v>
      </c>
    </row>
    <row r="77" spans="2:10">
      <c r="B77">
        <v>4600</v>
      </c>
      <c r="C77">
        <v>30</v>
      </c>
      <c r="D77">
        <v>10</v>
      </c>
      <c r="E77">
        <v>1100</v>
      </c>
      <c r="F77">
        <v>73</v>
      </c>
      <c r="G77">
        <v>500</v>
      </c>
      <c r="I77">
        <f t="shared" si="2"/>
        <v>6.3667576953160507</v>
      </c>
      <c r="J77">
        <f t="shared" si="3"/>
        <v>2.5065975152842355</v>
      </c>
    </row>
    <row r="78" spans="2:10">
      <c r="B78">
        <v>4600</v>
      </c>
      <c r="C78">
        <v>30</v>
      </c>
      <c r="D78">
        <v>10</v>
      </c>
      <c r="E78">
        <v>1100</v>
      </c>
      <c r="F78">
        <v>74</v>
      </c>
      <c r="G78">
        <v>500</v>
      </c>
      <c r="I78">
        <f t="shared" si="2"/>
        <v>6.0914456442178517</v>
      </c>
      <c r="J78">
        <f t="shared" si="3"/>
        <v>2.3982069440962901</v>
      </c>
    </row>
    <row r="79" spans="2:10">
      <c r="B79">
        <v>4600</v>
      </c>
      <c r="C79">
        <v>30</v>
      </c>
      <c r="D79">
        <v>10</v>
      </c>
      <c r="E79">
        <v>1100</v>
      </c>
      <c r="F79">
        <v>75</v>
      </c>
      <c r="G79">
        <v>500</v>
      </c>
      <c r="I79">
        <f t="shared" si="2"/>
        <v>5.8105064797314361</v>
      </c>
      <c r="J79">
        <f t="shared" si="3"/>
        <v>2.2876009739388659</v>
      </c>
    </row>
    <row r="80" spans="2:10">
      <c r="B80">
        <v>4600</v>
      </c>
      <c r="C80">
        <v>30</v>
      </c>
      <c r="D80">
        <v>10</v>
      </c>
      <c r="E80">
        <v>1100</v>
      </c>
      <c r="F80">
        <v>76</v>
      </c>
      <c r="G80">
        <v>500</v>
      </c>
      <c r="I80">
        <f t="shared" si="2"/>
        <v>5.5236124458609508</v>
      </c>
      <c r="J80">
        <f t="shared" si="3"/>
        <v>2.1746505670184511</v>
      </c>
    </row>
    <row r="81" spans="2:10">
      <c r="B81">
        <v>4600</v>
      </c>
      <c r="C81">
        <v>30</v>
      </c>
      <c r="D81">
        <v>10</v>
      </c>
      <c r="E81">
        <v>1100</v>
      </c>
      <c r="F81">
        <v>77</v>
      </c>
      <c r="G81">
        <v>500</v>
      </c>
      <c r="I81">
        <f t="shared" si="2"/>
        <v>5.2303751719600529</v>
      </c>
      <c r="J81">
        <f t="shared" si="3"/>
        <v>2.059202821505933</v>
      </c>
    </row>
    <row r="82" spans="2:10">
      <c r="B82">
        <v>4600</v>
      </c>
      <c r="C82">
        <v>30</v>
      </c>
      <c r="D82">
        <v>10</v>
      </c>
      <c r="E82">
        <v>1100</v>
      </c>
      <c r="F82">
        <v>78</v>
      </c>
      <c r="G82">
        <v>500</v>
      </c>
      <c r="I82">
        <f t="shared" si="2"/>
        <v>4.9303301236621868</v>
      </c>
      <c r="J82">
        <f t="shared" si="3"/>
        <v>1.9410748498556103</v>
      </c>
    </row>
    <row r="83" spans="2:10">
      <c r="B83">
        <v>4600</v>
      </c>
      <c r="C83">
        <v>30</v>
      </c>
      <c r="D83">
        <v>10</v>
      </c>
      <c r="E83">
        <v>1100</v>
      </c>
      <c r="F83">
        <v>79</v>
      </c>
      <c r="G83">
        <v>500</v>
      </c>
      <c r="I83">
        <f t="shared" si="2"/>
        <v>4.6229154506898666</v>
      </c>
      <c r="J83">
        <f t="shared" si="3"/>
        <v>1.8200454511710602</v>
      </c>
    </row>
    <row r="84" spans="2:10">
      <c r="B84">
        <v>4600</v>
      </c>
      <c r="C84">
        <v>30</v>
      </c>
      <c r="D84">
        <v>10</v>
      </c>
      <c r="E84">
        <v>1100</v>
      </c>
      <c r="F84">
        <v>80</v>
      </c>
      <c r="G84">
        <v>500</v>
      </c>
      <c r="I84">
        <f t="shared" si="2"/>
        <v>4.307442506467023</v>
      </c>
      <c r="J84">
        <f t="shared" si="3"/>
        <v>1.6958435047533196</v>
      </c>
    </row>
    <row r="85" spans="2:10">
      <c r="B85">
        <v>4600</v>
      </c>
      <c r="C85">
        <v>30</v>
      </c>
      <c r="D85">
        <v>10</v>
      </c>
      <c r="E85">
        <v>1100</v>
      </c>
      <c r="F85">
        <v>81</v>
      </c>
      <c r="G85">
        <v>500</v>
      </c>
      <c r="I85">
        <f t="shared" si="2"/>
        <v>3.9830535740739008</v>
      </c>
      <c r="J85">
        <f t="shared" si="3"/>
        <v>1.5681313267760575</v>
      </c>
    </row>
    <row r="86" spans="2:10">
      <c r="B86">
        <v>4600</v>
      </c>
      <c r="C86">
        <v>30</v>
      </c>
      <c r="D86">
        <v>10</v>
      </c>
      <c r="E86">
        <v>1100</v>
      </c>
      <c r="F86">
        <v>82</v>
      </c>
      <c r="G86">
        <v>500</v>
      </c>
      <c r="I86">
        <f t="shared" si="2"/>
        <v>3.6486591543657916</v>
      </c>
      <c r="J86">
        <f t="shared" si="3"/>
        <v>1.4364799805685666</v>
      </c>
    </row>
    <row r="87" spans="2:10">
      <c r="B87">
        <v>4600</v>
      </c>
      <c r="C87">
        <v>30</v>
      </c>
      <c r="D87">
        <v>10</v>
      </c>
      <c r="E87">
        <v>1100</v>
      </c>
      <c r="F87">
        <v>83</v>
      </c>
      <c r="G87">
        <v>500</v>
      </c>
      <c r="I87">
        <f t="shared" si="2"/>
        <v>3.3028410249664324</v>
      </c>
      <c r="J87">
        <f t="shared" si="3"/>
        <v>1.3003311108651712</v>
      </c>
    </row>
    <row r="88" spans="2:10">
      <c r="B88">
        <v>4600</v>
      </c>
      <c r="C88">
        <v>30</v>
      </c>
      <c r="D88">
        <v>10</v>
      </c>
      <c r="E88">
        <v>1100</v>
      </c>
      <c r="F88">
        <v>84</v>
      </c>
      <c r="G88">
        <v>500</v>
      </c>
      <c r="I88">
        <f t="shared" si="2"/>
        <v>2.9436945319335863</v>
      </c>
      <c r="J88">
        <f t="shared" si="3"/>
        <v>1.1589348539098496</v>
      </c>
    </row>
    <row r="89" spans="2:10">
      <c r="B89">
        <v>4600</v>
      </c>
      <c r="C89">
        <v>30</v>
      </c>
      <c r="D89">
        <v>10</v>
      </c>
      <c r="E89">
        <v>1100</v>
      </c>
      <c r="F89">
        <v>85</v>
      </c>
      <c r="G89">
        <v>500</v>
      </c>
      <c r="I89">
        <f t="shared" si="2"/>
        <v>2.5685547251568903</v>
      </c>
      <c r="J89">
        <f t="shared" si="3"/>
        <v>1.0112420167468363</v>
      </c>
    </row>
    <row r="90" spans="2:10">
      <c r="B90">
        <v>4600</v>
      </c>
      <c r="C90">
        <v>30</v>
      </c>
      <c r="D90">
        <v>10</v>
      </c>
      <c r="E90">
        <v>1100</v>
      </c>
      <c r="F90">
        <v>86</v>
      </c>
      <c r="G90">
        <v>500</v>
      </c>
      <c r="I90">
        <f t="shared" si="2"/>
        <v>2.1734777856125844</v>
      </c>
      <c r="J90">
        <f t="shared" si="3"/>
        <v>0.8556999147226918</v>
      </c>
    </row>
    <row r="91" spans="2:10">
      <c r="B91">
        <v>4600</v>
      </c>
      <c r="C91">
        <v>30</v>
      </c>
      <c r="D91">
        <v>10</v>
      </c>
      <c r="E91">
        <v>1100</v>
      </c>
      <c r="F91">
        <v>87</v>
      </c>
      <c r="G91">
        <v>500</v>
      </c>
      <c r="I91">
        <f t="shared" si="2"/>
        <v>1.7521324770737994</v>
      </c>
      <c r="J91">
        <f t="shared" si="3"/>
        <v>0.68981593515221429</v>
      </c>
    </row>
    <row r="92" spans="2:10">
      <c r="B92">
        <v>4600</v>
      </c>
      <c r="C92">
        <v>30</v>
      </c>
      <c r="D92">
        <v>10</v>
      </c>
      <c r="E92">
        <v>1100</v>
      </c>
      <c r="F92">
        <v>88</v>
      </c>
      <c r="G92">
        <v>500</v>
      </c>
      <c r="I92">
        <f t="shared" si="2"/>
        <v>1.2929483903871721</v>
      </c>
      <c r="J92">
        <f t="shared" si="3"/>
        <v>0.50903479884581293</v>
      </c>
    </row>
    <row r="93" spans="2:10">
      <c r="B93">
        <v>4600</v>
      </c>
      <c r="C93">
        <v>30</v>
      </c>
      <c r="D93">
        <v>10</v>
      </c>
      <c r="E93">
        <v>1100</v>
      </c>
      <c r="F93">
        <v>89</v>
      </c>
      <c r="G93">
        <v>500</v>
      </c>
      <c r="I93">
        <f t="shared" si="2"/>
        <v>0.76887954232089295</v>
      </c>
      <c r="J93">
        <f t="shared" si="3"/>
        <v>0.30270848091993535</v>
      </c>
    </row>
    <row r="94" spans="2:10">
      <c r="B94">
        <v>4600</v>
      </c>
      <c r="C94">
        <v>30</v>
      </c>
      <c r="D94">
        <v>10</v>
      </c>
      <c r="E94">
        <v>1100</v>
      </c>
      <c r="F94">
        <v>90</v>
      </c>
      <c r="G94">
        <v>500</v>
      </c>
      <c r="I94">
        <f t="shared" si="2"/>
        <v>1.1087556799394761E-11</v>
      </c>
      <c r="J94">
        <f t="shared" si="3"/>
        <v>4.3651798378289183E-12</v>
      </c>
    </row>
  </sheetData>
  <mergeCells count="1">
    <mergeCell ref="B2:D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Simple Armor Equation</vt:lpstr>
      <vt:lpstr>Sheet2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2011-05-23T20:16:41Z</dcterms:modified>
</cp:coreProperties>
</file>